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MAPAS TRIMESTARIAS 2023\CONSOLIDADO 2023\"/>
    </mc:Choice>
  </mc:AlternateContent>
  <xr:revisionPtr revIDLastSave="0" documentId="13_ncr:1_{1AEAAFE4-8E5E-4C61-A510-041044F66411}" xr6:coauthVersionLast="47" xr6:coauthVersionMax="47" xr10:uidLastSave="{00000000-0000-0000-0000-000000000000}"/>
  <bookViews>
    <workbookView xWindow="-120" yWindow="-120" windowWidth="20730" windowHeight="11160" tabRatio="599" xr2:uid="{00000000-000D-0000-FFFF-FFFF00000000}"/>
  </bookViews>
  <sheets>
    <sheet name="CONSOLIDADO" sheetId="2" r:id="rId1"/>
  </sheets>
  <definedNames>
    <definedName name="_xlnm.Print_Area" localSheetId="0">CONSOLIDADO!$A$1:$U$23</definedName>
  </definedNames>
  <calcPr calcId="191029"/>
</workbook>
</file>

<file path=xl/calcChain.xml><?xml version="1.0" encoding="utf-8"?>
<calcChain xmlns="http://schemas.openxmlformats.org/spreadsheetml/2006/main">
  <c r="T23" i="2" l="1"/>
  <c r="S23" i="2"/>
  <c r="R23" i="2"/>
  <c r="Q23" i="2"/>
  <c r="R21" i="2"/>
  <c r="T21" i="2" l="1"/>
  <c r="S21" i="2" l="1"/>
  <c r="T20" i="2" l="1"/>
  <c r="S20" i="2"/>
  <c r="R18" i="2" l="1"/>
  <c r="T18" i="2" s="1"/>
  <c r="T17" i="2" l="1"/>
  <c r="S17" i="2"/>
  <c r="R16" i="2" l="1"/>
  <c r="T16" i="2" s="1"/>
  <c r="R15" i="2" l="1"/>
  <c r="T15" i="2" s="1"/>
  <c r="T19" i="2" l="1"/>
  <c r="S19" i="2"/>
  <c r="S18" i="2"/>
  <c r="S16" i="2"/>
  <c r="S15" i="2"/>
  <c r="S14" i="2"/>
  <c r="R13" i="2"/>
  <c r="S13" i="2" s="1"/>
  <c r="O13" i="2"/>
</calcChain>
</file>

<file path=xl/sharedStrings.xml><?xml version="1.0" encoding="utf-8"?>
<sst xmlns="http://schemas.openxmlformats.org/spreadsheetml/2006/main" count="118" uniqueCount="94">
  <si>
    <t>RAZÃO SOCIAL</t>
  </si>
  <si>
    <t>CONVÊNIO</t>
  </si>
  <si>
    <t>Nº</t>
  </si>
  <si>
    <t>MODALIDADE / Nº LICITAÇÃO</t>
  </si>
  <si>
    <t>CONCEDENTE</t>
  </si>
  <si>
    <t>CONTRATO</t>
  </si>
  <si>
    <t>DATA INÍCIO</t>
  </si>
  <si>
    <t>VALOR CONTRATADO (R$)</t>
  </si>
  <si>
    <t>NATUREZA DA DESPESA</t>
  </si>
  <si>
    <t>VALOR MEDIDO ACUMULADO</t>
  </si>
  <si>
    <t>VALOR  PAGO ACUMULADO NA OBRA OU SERVIÇO (R$)</t>
  </si>
  <si>
    <t>SITUAÇÃO</t>
  </si>
  <si>
    <t>OBRA OU SERVIÇO</t>
  </si>
  <si>
    <t>DESPESAS NO EXERCÍCIO</t>
  </si>
  <si>
    <t>VALOR PAGO ACUMULADO NO EXERCÍCIO (R$)</t>
  </si>
  <si>
    <t>CONTRAPARTIDA (R$)</t>
  </si>
  <si>
    <t>REPASSE
(R$)</t>
  </si>
  <si>
    <t>ADITIVO</t>
  </si>
  <si>
    <t>PRAZO</t>
  </si>
  <si>
    <t>DATA CONCLUSÃO / PARALISAÇÃO</t>
  </si>
  <si>
    <t>PRAZO ADITADO</t>
  </si>
  <si>
    <t>VALOR ADITADO ACUMULADO (R$)</t>
  </si>
  <si>
    <t>VALOR PAGO ACUMULADO NO PERÍODO (R$)</t>
  </si>
  <si>
    <t>IDENTIFICAÇÃO DA OBRA, SERVIÇO OU AQUISIÇÃO</t>
  </si>
  <si>
    <t>CNPJ/CPF</t>
  </si>
  <si>
    <t>CONTRATADO</t>
  </si>
  <si>
    <t>,</t>
  </si>
  <si>
    <t xml:space="preserve">   MAPA DEMONSTRATIVO DE OBRAS E SERVIÇOS DE ENGENHARIA </t>
  </si>
  <si>
    <t>PREFEITURA MUNICIPAL DE JOAQUIM NABUCO</t>
  </si>
  <si>
    <t>ANDAMENTO</t>
  </si>
  <si>
    <t>UNIDADE ORÇAMENTÁRIA: SECRETARIA MUNICIPAL DE INFRA ESTRUTURA</t>
  </si>
  <si>
    <t>UNIDADE: PREFEITURA MUNICIPAL DE JOAQUIM NABUCO - PE</t>
  </si>
  <si>
    <t>12 MESES</t>
  </si>
  <si>
    <t>11.447.604/0001-05</t>
  </si>
  <si>
    <t>4.4.90.51</t>
  </si>
  <si>
    <t>CONCLUIDO</t>
  </si>
  <si>
    <t>3.3.90.39</t>
  </si>
  <si>
    <t>;</t>
  </si>
  <si>
    <t>30 DIAS</t>
  </si>
  <si>
    <t>31.506.109/0001-29</t>
  </si>
  <si>
    <t>90 DIAS</t>
  </si>
  <si>
    <t>PERÍODO REFERENCIAL: JANEIRO A DEZEMBRO</t>
  </si>
  <si>
    <t>32.336.123/0001-94</t>
  </si>
  <si>
    <t>TOMADA DE PREÇOS 006/2021</t>
  </si>
  <si>
    <t>CONTRATAÇÃO DE EMPRESA DE ENGENHARIA PARA PRESTAÇÃO DE REFORMA DO PREDIO SEDE DA PREFEITURA MUNICIPAL DESTE MUNICIPIO.</t>
  </si>
  <si>
    <t>33.636.896/0001-59</t>
  </si>
  <si>
    <t>K. FAGNER DA SILVA CONSTRUTORA LTDA</t>
  </si>
  <si>
    <t>055/2021</t>
  </si>
  <si>
    <t>27/04/2021</t>
  </si>
  <si>
    <t>27/07/2021</t>
  </si>
  <si>
    <t>TOMADA DE PREÇOS 008/2021</t>
  </si>
  <si>
    <t>CONTRATAÇÃO DE EMPRESA ESPECIALIZADA EM RECOMPOSIÇÃO E RECAPEAMENTO ASFALTICO DE PAVIMENTO (OPERAÇÃO TAPA BURACO) EM DIVERSAS RUAS DESTE MUNICIPIO.</t>
  </si>
  <si>
    <t>ICONE EMPREENDIMENTOS, LOCAÇÕES E SERVIÇOS EIRELI</t>
  </si>
  <si>
    <t>160/2021</t>
  </si>
  <si>
    <t>26/07/2021</t>
  </si>
  <si>
    <t>26/07/2022</t>
  </si>
  <si>
    <t>25/05/2022</t>
  </si>
  <si>
    <t>DISPENSA DE SERVIOS Nº 1.023/2022</t>
  </si>
  <si>
    <t>COTRATAÇÃO DE SERVIÇOS DE ENGENHARIA CONSULTIVA PARA O GERENCIAMENTO E FISCALIZAÇÃO DAS OBRAS.</t>
  </si>
  <si>
    <t>37.957.367/0001-08</t>
  </si>
  <si>
    <t>LAWRENCE FRANCISCO COSTA - ENGENHARIA</t>
  </si>
  <si>
    <t>25/04/2022</t>
  </si>
  <si>
    <t>25/04/2023</t>
  </si>
  <si>
    <t>PROCESSO LICITATORIO Nº 025/2022</t>
  </si>
  <si>
    <t>CONTRATAÇÃO DE EMPRESA ESPECIALIZADA PARA EXECUÇÃO DOS SERVIÇOS DE LOCAÇÃO DE VEICULOS PARA SECRETARIA DE INFRAESTRUTURA DESTE MUNICIPCIO.</t>
  </si>
  <si>
    <t>13.347.399/0001-23</t>
  </si>
  <si>
    <t>NORDESTE CONSTRUÇÕES E LOCAÇÕES EIRELI</t>
  </si>
  <si>
    <t>25/05/2023</t>
  </si>
  <si>
    <t>PROCESSO LICITATORIO Nº 063/2022</t>
  </si>
  <si>
    <t>CONTRATAÇÃO DE EMPRESA DE ENGEHARIA PARA CONSTRUÇAÕ DE PAVIMENTO EM PEDRA GRANITICAS E ESCADARIAS EM DIVERSAS LOCAIDADES DESTE MUNICIPIO</t>
  </si>
  <si>
    <t>PH  EMPREENDIMENTOS EIRELI</t>
  </si>
  <si>
    <t>20/10/2022</t>
  </si>
  <si>
    <t>20/10/2023</t>
  </si>
  <si>
    <t>PROCESSO LICITATORIO Nº 049/2022</t>
  </si>
  <si>
    <t>CONTRATAÇÃO DE EMPRESA DE ENGEHARIA PARA CONCLUSÃO DA CONSTRUÇÃO DE PARQUE AQUATICO DESTE MUNICIPIO</t>
  </si>
  <si>
    <t>22/09/2022</t>
  </si>
  <si>
    <t>22/09/2023</t>
  </si>
  <si>
    <r>
      <t xml:space="preserve">EXERCÍCIO: 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2023</t>
    </r>
  </si>
  <si>
    <t>ENCERRADO</t>
  </si>
  <si>
    <t>DISPENSA DE SERVIÇOS Nº 1.061/2022</t>
  </si>
  <si>
    <t>CONTRATAÇÃO DE EMPRESA DE ENGENHARIA CIVIL PARA PRESTAÇÃO DE SERVIÇOS DE TOPOGRAFIA E PROJETOS DE PARCELAMENTO DO SOLO COM TRABALHOS EM TERRAPLANAGEM PARA FUTUROS EMPREENDIMENTOS NO LOTEAMENTO BENEDITA MARQUES DO NASCIMENTO NESTE MUNICÍPIO.</t>
  </si>
  <si>
    <t>18/02/2022</t>
  </si>
  <si>
    <t>10 MESES</t>
  </si>
  <si>
    <t>18/12/2022</t>
  </si>
  <si>
    <t>DISPENSA DE SERVIÇOS Nº 1.010/2023</t>
  </si>
  <si>
    <t>CONTRATAÇÃO DE EMPRESA DE ENGENHARIA PARA CONSTRUÇÃO DE BASE DE CAIXAS DE AGUAS DE 10.000L E 20.000 L, INCLUSIVE FORNECIMENTO E INSTALAÇÃO.</t>
  </si>
  <si>
    <t>27/03/2023</t>
  </si>
  <si>
    <t>27/04/2023</t>
  </si>
  <si>
    <t>PROCESSO LICITATORIO Nº 020/2023</t>
  </si>
  <si>
    <t>CONTRATAÇÃO DE EMPRESA PARA LOCAÇÃO DE HORAS DE RETROESCAVADEIRA SOBRE RODAS (COM COMBUSTIVEL E COM OPERADOR) PARA REALIZAÇÃO DE SERVIÇOS DE INFRAESTRUTURA NO MUNICÍPIO DE JOAQUIM NABUCO/PE</t>
  </si>
  <si>
    <t>BRISA AUTO LOCAÇÕES EIRELI - EPP</t>
  </si>
  <si>
    <t>15/06/2023</t>
  </si>
  <si>
    <t>15/06/2024</t>
  </si>
  <si>
    <t>3.3.90.00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</si>
</sst>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13" x14ac:knownFonts="1">
    <font>
      <sz val="10"/>
      <name val="Arial"/>
    </font>
    <font>
      <sz val="8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rgb="FF16365C"/>
      </left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</borders>
  <cellStyleXfs count="1">
    <xf numFmtId="0" fontId="0" fillId="0" borderId="0"/>
  </cellStyleXfs>
  <cellXfs count="45">
    <xf numFmtId="0" fontId="0" fillId="0" borderId="0" xfId="0"/>
    <xf numFmtId="49" fontId="2" fillId="0" borderId="0" xfId="0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49" fontId="4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horizontal="center" vertical="top" wrapText="1"/>
    </xf>
    <xf numFmtId="49" fontId="7" fillId="0" borderId="0" xfId="0" applyNumberFormat="1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4" fontId="5" fillId="0" borderId="0" xfId="0" applyNumberFormat="1" applyFont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Alignment="1">
      <alignment horizontal="center" vertical="top" wrapText="1"/>
    </xf>
    <xf numFmtId="49" fontId="7" fillId="2" borderId="0" xfId="0" applyNumberFormat="1" applyFont="1" applyFill="1" applyAlignment="1">
      <alignment horizontal="left" vertical="top"/>
    </xf>
    <xf numFmtId="49" fontId="7" fillId="2" borderId="0" xfId="0" applyNumberFormat="1" applyFont="1" applyFill="1" applyAlignment="1">
      <alignment horizontal="left" vertical="top" wrapText="1"/>
    </xf>
    <xf numFmtId="49" fontId="7" fillId="2" borderId="0" xfId="0" applyNumberFormat="1" applyFont="1" applyFill="1" applyAlignment="1">
      <alignment vertical="top" wrapText="1"/>
    </xf>
    <xf numFmtId="49" fontId="8" fillId="2" borderId="0" xfId="0" applyNumberFormat="1" applyFont="1" applyFill="1" applyAlignment="1">
      <alignment horizontal="center" vertical="top" wrapText="1"/>
    </xf>
    <xf numFmtId="49" fontId="6" fillId="2" borderId="0" xfId="0" applyNumberFormat="1" applyFont="1" applyFill="1" applyAlignment="1">
      <alignment horizontal="center" vertical="top"/>
    </xf>
    <xf numFmtId="4" fontId="4" fillId="2" borderId="0" xfId="0" applyNumberFormat="1" applyFont="1" applyFill="1" applyAlignment="1">
      <alignment horizontal="center" vertical="top" wrapText="1"/>
    </xf>
    <xf numFmtId="49" fontId="5" fillId="2" borderId="0" xfId="0" applyNumberFormat="1" applyFont="1" applyFill="1" applyAlignment="1">
      <alignment horizontal="center" vertical="top" wrapText="1"/>
    </xf>
    <xf numFmtId="4" fontId="5" fillId="2" borderId="0" xfId="0" applyNumberFormat="1" applyFont="1" applyFill="1" applyAlignment="1">
      <alignment horizontal="center" vertical="top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justify" vertical="center" wrapText="1"/>
    </xf>
    <xf numFmtId="49" fontId="11" fillId="2" borderId="1" xfId="0" applyNumberFormat="1" applyFont="1" applyFill="1" applyBorder="1" applyAlignment="1">
      <alignment horizontal="center" wrapText="1"/>
    </xf>
    <xf numFmtId="164" fontId="11" fillId="2" borderId="1" xfId="0" applyNumberFormat="1" applyFont="1" applyFill="1" applyBorder="1" applyAlignment="1">
      <alignment horizontal="center" vertical="center" wrapText="1"/>
    </xf>
    <xf numFmtId="49" fontId="11" fillId="2" borderId="3" xfId="0" applyNumberFormat="1" applyFont="1" applyFill="1" applyBorder="1" applyAlignment="1">
      <alignment horizontal="center" vertical="center" wrapText="1"/>
    </xf>
    <xf numFmtId="49" fontId="11" fillId="2" borderId="3" xfId="0" applyNumberFormat="1" applyFont="1" applyFill="1" applyBorder="1" applyAlignment="1">
      <alignment horizontal="justify" vertical="center" wrapText="1"/>
    </xf>
    <xf numFmtId="4" fontId="11" fillId="2" borderId="3" xfId="0" applyNumberFormat="1" applyFont="1" applyFill="1" applyBorder="1" applyAlignment="1">
      <alignment horizontal="center" vertical="center" wrapText="1"/>
    </xf>
    <xf numFmtId="49" fontId="11" fillId="2" borderId="3" xfId="0" applyNumberFormat="1" applyFont="1" applyFill="1" applyBorder="1" applyAlignment="1">
      <alignment horizontal="center" wrapText="1"/>
    </xf>
    <xf numFmtId="164" fontId="11" fillId="2" borderId="3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10" fillId="2" borderId="0" xfId="0" applyNumberFormat="1" applyFont="1" applyFill="1" applyAlignment="1">
      <alignment horizontal="left" vertical="top"/>
    </xf>
    <xf numFmtId="49" fontId="9" fillId="2" borderId="0" xfId="0" applyNumberFormat="1" applyFont="1" applyFill="1" applyAlignment="1">
      <alignment horizontal="center" vertical="top" wrapText="1"/>
    </xf>
    <xf numFmtId="0" fontId="7" fillId="2" borderId="0" xfId="0" applyFont="1" applyFill="1" applyAlignment="1">
      <alignment horizontal="left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justify" vertical="justify" wrapText="1"/>
    </xf>
    <xf numFmtId="49" fontId="9" fillId="2" borderId="0" xfId="0" applyNumberFormat="1" applyFont="1" applyFill="1" applyAlignment="1">
      <alignment horizontal="left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816428</xdr:colOff>
      <xdr:row>1</xdr:row>
      <xdr:rowOff>13607</xdr:rowOff>
    </xdr:from>
    <xdr:to>
      <xdr:col>20</xdr:col>
      <xdr:colOff>666749</xdr:colOff>
      <xdr:row>8</xdr:row>
      <xdr:rowOff>71665</xdr:rowOff>
    </xdr:to>
    <xdr:pic>
      <xdr:nvPicPr>
        <xdr:cNvPr id="2" name="Imagem 1" descr="Logo Joaquim Nabuco.jpg">
          <a:extLst>
            <a:ext uri="{FF2B5EF4-FFF2-40B4-BE49-F238E27FC236}">
              <a16:creationId xmlns:a16="http://schemas.microsoft.com/office/drawing/2014/main" id="{E9D67E9D-918E-4AA0-8A40-A643DCA0F1D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002749" y="163286"/>
          <a:ext cx="3769179" cy="128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4:U47"/>
  <sheetViews>
    <sheetView tabSelected="1" zoomScale="70" zoomScaleNormal="70" workbookViewId="0">
      <selection activeCell="V34" sqref="V34"/>
    </sheetView>
  </sheetViews>
  <sheetFormatPr defaultRowHeight="11.25" x14ac:dyDescent="0.2"/>
  <cols>
    <col min="1" max="1" width="17.28515625" style="6" customWidth="1"/>
    <col min="2" max="2" width="38.5703125" style="6" customWidth="1"/>
    <col min="3" max="3" width="12.28515625" style="6" customWidth="1"/>
    <col min="4" max="4" width="23.42578125" style="6" customWidth="1"/>
    <col min="5" max="5" width="16.140625" style="6" customWidth="1"/>
    <col min="6" max="6" width="21" style="6" customWidth="1"/>
    <col min="7" max="7" width="22.28515625" style="6" customWidth="1"/>
    <col min="8" max="8" width="31.140625" style="6" customWidth="1"/>
    <col min="9" max="9" width="13.140625" style="6" customWidth="1"/>
    <col min="10" max="10" width="14" style="6" customWidth="1"/>
    <col min="11" max="11" width="12.85546875" style="6" customWidth="1"/>
    <col min="12" max="12" width="17.5703125" style="6" customWidth="1"/>
    <col min="13" max="14" width="12.28515625" style="6" customWidth="1"/>
    <col min="15" max="15" width="16.28515625" style="6" bestFit="1" customWidth="1"/>
    <col min="16" max="16" width="16" style="6" customWidth="1"/>
    <col min="17" max="17" width="21.140625" style="6" customWidth="1"/>
    <col min="18" max="18" width="18.7109375" style="6" customWidth="1"/>
    <col min="19" max="19" width="17.7109375" style="6" customWidth="1"/>
    <col min="20" max="20" width="22.28515625" style="6" customWidth="1"/>
    <col min="21" max="21" width="15.85546875" style="6" customWidth="1"/>
    <col min="22" max="22" width="10.7109375" style="5" customWidth="1"/>
    <col min="23" max="23" width="9.140625" style="5"/>
    <col min="24" max="24" width="10.7109375" style="5" customWidth="1"/>
    <col min="25" max="16384" width="9.140625" style="5"/>
  </cols>
  <sheetData>
    <row r="4" spans="1:21" ht="15" x14ac:dyDescent="0.2">
      <c r="A4" s="42" t="s">
        <v>28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</row>
    <row r="5" spans="1:21" s="1" customFormat="1" ht="18" x14ac:dyDescent="0.2">
      <c r="A5" s="42" t="s">
        <v>27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</row>
    <row r="6" spans="1:21" ht="14.25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1" s="2" customFormat="1" ht="12.75" customHeight="1" x14ac:dyDescent="0.2">
      <c r="A7" s="32" t="s">
        <v>31</v>
      </c>
      <c r="B7" s="32"/>
      <c r="C7" s="15"/>
      <c r="D7" s="33"/>
      <c r="E7" s="33"/>
      <c r="F7" s="33"/>
      <c r="G7" s="33"/>
      <c r="H7" s="33"/>
      <c r="I7" s="38" t="s">
        <v>77</v>
      </c>
      <c r="J7" s="38"/>
      <c r="K7" s="38"/>
      <c r="L7" s="15"/>
      <c r="M7" s="33"/>
      <c r="N7" s="33"/>
      <c r="O7" s="33"/>
      <c r="P7" s="33"/>
      <c r="Q7" s="33"/>
      <c r="R7" s="33"/>
      <c r="S7" s="33"/>
      <c r="T7" s="33"/>
      <c r="U7" s="33"/>
    </row>
    <row r="8" spans="1:21" s="2" customFormat="1" ht="12.75" customHeight="1" x14ac:dyDescent="0.2">
      <c r="A8" s="38" t="s">
        <v>30</v>
      </c>
      <c r="B8" s="38"/>
      <c r="C8" s="38"/>
      <c r="D8" s="38"/>
      <c r="E8" s="33"/>
      <c r="F8" s="33"/>
      <c r="G8" s="33"/>
      <c r="H8" s="33"/>
      <c r="I8" s="38" t="s">
        <v>41</v>
      </c>
      <c r="J8" s="38"/>
      <c r="K8" s="38"/>
      <c r="L8" s="38"/>
      <c r="M8" s="38"/>
      <c r="N8" s="15"/>
      <c r="O8" s="34"/>
      <c r="P8" s="33"/>
      <c r="Q8" s="33"/>
      <c r="R8" s="33"/>
      <c r="S8" s="33"/>
      <c r="T8" s="33"/>
      <c r="U8" s="33"/>
    </row>
    <row r="9" spans="1:21" s="3" customFormat="1" ht="15" thickBot="1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 t="s">
        <v>26</v>
      </c>
      <c r="O9" s="13"/>
      <c r="P9" s="13"/>
      <c r="Q9" s="13"/>
      <c r="R9" s="13"/>
      <c r="S9" s="13"/>
      <c r="T9" s="13"/>
      <c r="U9" s="13"/>
    </row>
    <row r="10" spans="1:21" s="4" customFormat="1" ht="15.75" thickBot="1" x14ac:dyDescent="0.25">
      <c r="A10" s="39" t="s">
        <v>12</v>
      </c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43"/>
      <c r="O10" s="44"/>
      <c r="P10" s="39" t="s">
        <v>13</v>
      </c>
      <c r="Q10" s="39"/>
      <c r="R10" s="39"/>
      <c r="S10" s="39"/>
      <c r="T10" s="39" t="s">
        <v>10</v>
      </c>
      <c r="U10" s="39" t="s">
        <v>11</v>
      </c>
    </row>
    <row r="11" spans="1:21" s="4" customFormat="1" ht="15.75" thickBot="1" x14ac:dyDescent="0.25">
      <c r="A11" s="39" t="s">
        <v>3</v>
      </c>
      <c r="B11" s="39" t="s">
        <v>23</v>
      </c>
      <c r="C11" s="39" t="s">
        <v>1</v>
      </c>
      <c r="D11" s="39"/>
      <c r="E11" s="39"/>
      <c r="F11" s="39"/>
      <c r="G11" s="39" t="s">
        <v>25</v>
      </c>
      <c r="H11" s="39"/>
      <c r="I11" s="39" t="s">
        <v>5</v>
      </c>
      <c r="J11" s="39"/>
      <c r="K11" s="39"/>
      <c r="L11" s="39"/>
      <c r="M11" s="39"/>
      <c r="N11" s="39" t="s">
        <v>17</v>
      </c>
      <c r="O11" s="39"/>
      <c r="P11" s="39" t="s">
        <v>8</v>
      </c>
      <c r="Q11" s="39" t="s">
        <v>9</v>
      </c>
      <c r="R11" s="40" t="s">
        <v>22</v>
      </c>
      <c r="S11" s="40" t="s">
        <v>14</v>
      </c>
      <c r="T11" s="39"/>
      <c r="U11" s="39"/>
    </row>
    <row r="12" spans="1:21" s="4" customFormat="1" ht="87" customHeight="1" thickBot="1" x14ac:dyDescent="0.25">
      <c r="A12" s="39"/>
      <c r="B12" s="39"/>
      <c r="C12" s="35" t="s">
        <v>2</v>
      </c>
      <c r="D12" s="35" t="s">
        <v>4</v>
      </c>
      <c r="E12" s="35" t="s">
        <v>16</v>
      </c>
      <c r="F12" s="35" t="s">
        <v>15</v>
      </c>
      <c r="G12" s="35" t="s">
        <v>24</v>
      </c>
      <c r="H12" s="35" t="s">
        <v>0</v>
      </c>
      <c r="I12" s="35" t="s">
        <v>2</v>
      </c>
      <c r="J12" s="35" t="s">
        <v>6</v>
      </c>
      <c r="K12" s="35" t="s">
        <v>18</v>
      </c>
      <c r="L12" s="35" t="s">
        <v>7</v>
      </c>
      <c r="M12" s="35" t="s">
        <v>19</v>
      </c>
      <c r="N12" s="35" t="s">
        <v>20</v>
      </c>
      <c r="O12" s="36" t="s">
        <v>21</v>
      </c>
      <c r="P12" s="39"/>
      <c r="Q12" s="39"/>
      <c r="R12" s="40"/>
      <c r="S12" s="40"/>
      <c r="T12" s="39"/>
      <c r="U12" s="39"/>
    </row>
    <row r="13" spans="1:21" s="4" customFormat="1" ht="72" thickBot="1" x14ac:dyDescent="0.25">
      <c r="A13" s="22" t="s">
        <v>43</v>
      </c>
      <c r="B13" s="37" t="s">
        <v>44</v>
      </c>
      <c r="C13" s="22"/>
      <c r="D13" s="22"/>
      <c r="E13" s="22"/>
      <c r="F13" s="22"/>
      <c r="G13" s="22" t="s">
        <v>45</v>
      </c>
      <c r="H13" s="22" t="s">
        <v>46</v>
      </c>
      <c r="I13" s="22" t="s">
        <v>47</v>
      </c>
      <c r="J13" s="22" t="s">
        <v>48</v>
      </c>
      <c r="K13" s="22" t="s">
        <v>40</v>
      </c>
      <c r="L13" s="25">
        <v>504965.16</v>
      </c>
      <c r="M13" s="22" t="s">
        <v>49</v>
      </c>
      <c r="N13" s="22"/>
      <c r="O13" s="25">
        <f>65346.01+77531.31</f>
        <v>142877.32</v>
      </c>
      <c r="P13" s="22" t="s">
        <v>34</v>
      </c>
      <c r="Q13" s="25">
        <v>0</v>
      </c>
      <c r="R13" s="25">
        <f>67855.55+44166.82</f>
        <v>112022.37</v>
      </c>
      <c r="S13" s="25">
        <f t="shared" ref="S13:S14" si="0">R13</f>
        <v>112022.37</v>
      </c>
      <c r="T13" s="25">
        <v>535820.11</v>
      </c>
      <c r="U13" s="22" t="s">
        <v>35</v>
      </c>
    </row>
    <row r="14" spans="1:21" ht="100.5" thickBot="1" x14ac:dyDescent="0.25">
      <c r="A14" s="22" t="s">
        <v>50</v>
      </c>
      <c r="B14" s="27" t="s">
        <v>51</v>
      </c>
      <c r="C14" s="26"/>
      <c r="D14" s="27"/>
      <c r="E14" s="28"/>
      <c r="F14" s="29"/>
      <c r="G14" s="22" t="s">
        <v>39</v>
      </c>
      <c r="H14" s="22" t="s">
        <v>52</v>
      </c>
      <c r="I14" s="26" t="s">
        <v>53</v>
      </c>
      <c r="J14" s="26" t="s">
        <v>54</v>
      </c>
      <c r="K14" s="26" t="s">
        <v>32</v>
      </c>
      <c r="L14" s="28">
        <v>769528.44</v>
      </c>
      <c r="M14" s="26" t="s">
        <v>55</v>
      </c>
      <c r="N14" s="26"/>
      <c r="O14" s="26"/>
      <c r="P14" s="26" t="s">
        <v>34</v>
      </c>
      <c r="Q14" s="30">
        <v>0</v>
      </c>
      <c r="R14" s="30">
        <v>0</v>
      </c>
      <c r="S14" s="30">
        <f t="shared" si="0"/>
        <v>0</v>
      </c>
      <c r="T14" s="25">
        <v>175306.68</v>
      </c>
      <c r="U14" s="26" t="s">
        <v>78</v>
      </c>
    </row>
    <row r="15" spans="1:21" ht="57.75" thickBot="1" x14ac:dyDescent="0.25">
      <c r="A15" s="22" t="s">
        <v>57</v>
      </c>
      <c r="B15" s="23" t="s">
        <v>58</v>
      </c>
      <c r="C15" s="24"/>
      <c r="D15" s="24"/>
      <c r="E15" s="24"/>
      <c r="F15" s="24"/>
      <c r="G15" s="22" t="s">
        <v>59</v>
      </c>
      <c r="H15" s="22" t="s">
        <v>60</v>
      </c>
      <c r="I15" s="22"/>
      <c r="J15" s="22" t="s">
        <v>61</v>
      </c>
      <c r="K15" s="22" t="s">
        <v>32</v>
      </c>
      <c r="L15" s="25">
        <v>102000</v>
      </c>
      <c r="M15" s="22" t="s">
        <v>62</v>
      </c>
      <c r="N15" s="22"/>
      <c r="O15" s="25">
        <v>0</v>
      </c>
      <c r="P15" s="22" t="s">
        <v>36</v>
      </c>
      <c r="Q15" s="25">
        <v>0</v>
      </c>
      <c r="R15" s="25">
        <f>8500+8500+25500</f>
        <v>42500</v>
      </c>
      <c r="S15" s="25">
        <f t="shared" ref="S15:S21" si="1">R15</f>
        <v>42500</v>
      </c>
      <c r="T15" s="25">
        <f>R15</f>
        <v>42500</v>
      </c>
      <c r="U15" s="22" t="s">
        <v>29</v>
      </c>
    </row>
    <row r="16" spans="1:21" ht="86.25" thickBot="1" x14ac:dyDescent="0.25">
      <c r="A16" s="22" t="s">
        <v>63</v>
      </c>
      <c r="B16" s="23" t="s">
        <v>64</v>
      </c>
      <c r="C16" s="24"/>
      <c r="D16" s="24"/>
      <c r="E16" s="24"/>
      <c r="F16" s="24"/>
      <c r="G16" s="22" t="s">
        <v>65</v>
      </c>
      <c r="H16" s="22" t="s">
        <v>66</v>
      </c>
      <c r="I16" s="22"/>
      <c r="J16" s="22" t="s">
        <v>56</v>
      </c>
      <c r="K16" s="22" t="s">
        <v>32</v>
      </c>
      <c r="L16" s="25">
        <v>734000</v>
      </c>
      <c r="M16" s="22" t="s">
        <v>67</v>
      </c>
      <c r="N16" s="22"/>
      <c r="O16" s="25">
        <v>0</v>
      </c>
      <c r="P16" s="22" t="s">
        <v>36</v>
      </c>
      <c r="Q16" s="25">
        <v>0</v>
      </c>
      <c r="R16" s="25">
        <f>222821.1+222821.1+223795.45+154399.8</f>
        <v>823837.45</v>
      </c>
      <c r="S16" s="25">
        <f t="shared" si="1"/>
        <v>823837.45</v>
      </c>
      <c r="T16" s="25">
        <f>R16</f>
        <v>823837.45</v>
      </c>
      <c r="U16" s="22" t="s">
        <v>29</v>
      </c>
    </row>
    <row r="17" spans="1:21" ht="57.75" thickBot="1" x14ac:dyDescent="0.25">
      <c r="A17" s="22" t="s">
        <v>73</v>
      </c>
      <c r="B17" s="23" t="s">
        <v>74</v>
      </c>
      <c r="C17" s="24"/>
      <c r="D17" s="24"/>
      <c r="E17" s="24"/>
      <c r="F17" s="24"/>
      <c r="G17" s="22" t="s">
        <v>42</v>
      </c>
      <c r="H17" s="22" t="s">
        <v>70</v>
      </c>
      <c r="I17" s="22"/>
      <c r="J17" s="22" t="s">
        <v>75</v>
      </c>
      <c r="K17" s="22" t="s">
        <v>32</v>
      </c>
      <c r="L17" s="25">
        <v>691386.91</v>
      </c>
      <c r="M17" s="22" t="s">
        <v>76</v>
      </c>
      <c r="N17" s="22"/>
      <c r="O17" s="25">
        <v>0</v>
      </c>
      <c r="P17" s="22" t="s">
        <v>34</v>
      </c>
      <c r="Q17" s="25">
        <v>0</v>
      </c>
      <c r="R17" s="25">
        <v>63281.02</v>
      </c>
      <c r="S17" s="25">
        <f t="shared" si="1"/>
        <v>63281.02</v>
      </c>
      <c r="T17" s="25">
        <f>263765.9+R17</f>
        <v>327046.92000000004</v>
      </c>
      <c r="U17" s="22" t="s">
        <v>29</v>
      </c>
    </row>
    <row r="18" spans="1:21" ht="86.25" thickBot="1" x14ac:dyDescent="0.25">
      <c r="A18" s="22" t="s">
        <v>68</v>
      </c>
      <c r="B18" s="23" t="s">
        <v>69</v>
      </c>
      <c r="C18" s="24"/>
      <c r="D18" s="24"/>
      <c r="E18" s="24"/>
      <c r="F18" s="24"/>
      <c r="G18" s="22" t="s">
        <v>42</v>
      </c>
      <c r="H18" s="22" t="s">
        <v>70</v>
      </c>
      <c r="I18" s="22"/>
      <c r="J18" s="22" t="s">
        <v>71</v>
      </c>
      <c r="K18" s="22" t="s">
        <v>32</v>
      </c>
      <c r="L18" s="25">
        <v>1547120.28</v>
      </c>
      <c r="M18" s="22" t="s">
        <v>72</v>
      </c>
      <c r="N18" s="22"/>
      <c r="O18" s="25">
        <v>0</v>
      </c>
      <c r="P18" s="22" t="s">
        <v>34</v>
      </c>
      <c r="Q18" s="25">
        <v>0</v>
      </c>
      <c r="R18" s="25">
        <f>62397.17+63725.72+163525.52+448953.64</f>
        <v>738602.05</v>
      </c>
      <c r="S18" s="25">
        <f t="shared" si="1"/>
        <v>738602.05</v>
      </c>
      <c r="T18" s="25">
        <f>100000+R18</f>
        <v>838602.05</v>
      </c>
      <c r="U18" s="22" t="s">
        <v>29</v>
      </c>
    </row>
    <row r="19" spans="1:21" ht="157.5" thickBot="1" x14ac:dyDescent="0.25">
      <c r="A19" s="22" t="s">
        <v>79</v>
      </c>
      <c r="B19" s="23" t="s">
        <v>80</v>
      </c>
      <c r="C19" s="24"/>
      <c r="D19" s="24"/>
      <c r="E19" s="24"/>
      <c r="F19" s="24"/>
      <c r="G19" s="22" t="s">
        <v>42</v>
      </c>
      <c r="H19" s="22" t="s">
        <v>70</v>
      </c>
      <c r="I19" s="22"/>
      <c r="J19" s="22" t="s">
        <v>81</v>
      </c>
      <c r="K19" s="22" t="s">
        <v>82</v>
      </c>
      <c r="L19" s="25">
        <v>92023.23</v>
      </c>
      <c r="M19" s="22" t="s">
        <v>83</v>
      </c>
      <c r="N19" s="22"/>
      <c r="O19" s="25">
        <v>0</v>
      </c>
      <c r="P19" s="22" t="s">
        <v>36</v>
      </c>
      <c r="Q19" s="25">
        <v>0</v>
      </c>
      <c r="R19" s="25">
        <v>92023.23</v>
      </c>
      <c r="S19" s="25">
        <f t="shared" si="1"/>
        <v>92023.23</v>
      </c>
      <c r="T19" s="25">
        <f t="shared" ref="T19:T20" si="2">Q19+R19</f>
        <v>92023.23</v>
      </c>
      <c r="U19" s="22" t="s">
        <v>35</v>
      </c>
    </row>
    <row r="20" spans="1:21" ht="72" thickBot="1" x14ac:dyDescent="0.25">
      <c r="A20" s="22" t="s">
        <v>84</v>
      </c>
      <c r="B20" s="23" t="s">
        <v>85</v>
      </c>
      <c r="C20" s="24"/>
      <c r="D20" s="24"/>
      <c r="E20" s="24"/>
      <c r="F20" s="24"/>
      <c r="G20" s="22" t="s">
        <v>42</v>
      </c>
      <c r="H20" s="22" t="s">
        <v>70</v>
      </c>
      <c r="I20" s="22"/>
      <c r="J20" s="22" t="s">
        <v>86</v>
      </c>
      <c r="K20" s="22" t="s">
        <v>38</v>
      </c>
      <c r="L20" s="25">
        <v>76914.850000000006</v>
      </c>
      <c r="M20" s="22" t="s">
        <v>87</v>
      </c>
      <c r="N20" s="22"/>
      <c r="O20" s="25">
        <v>0</v>
      </c>
      <c r="P20" s="22" t="s">
        <v>34</v>
      </c>
      <c r="Q20" s="25">
        <v>0</v>
      </c>
      <c r="R20" s="25">
        <v>52000</v>
      </c>
      <c r="S20" s="25">
        <f t="shared" si="1"/>
        <v>52000</v>
      </c>
      <c r="T20" s="25">
        <f t="shared" si="2"/>
        <v>52000</v>
      </c>
      <c r="U20" s="22" t="s">
        <v>35</v>
      </c>
    </row>
    <row r="21" spans="1:21" ht="114.75" thickBot="1" x14ac:dyDescent="0.25">
      <c r="A21" s="22" t="s">
        <v>88</v>
      </c>
      <c r="B21" s="23" t="s">
        <v>89</v>
      </c>
      <c r="C21" s="24"/>
      <c r="D21" s="24"/>
      <c r="E21" s="24"/>
      <c r="F21" s="24"/>
      <c r="G21" s="22" t="s">
        <v>33</v>
      </c>
      <c r="H21" s="22" t="s">
        <v>90</v>
      </c>
      <c r="I21" s="22"/>
      <c r="J21" s="22" t="s">
        <v>91</v>
      </c>
      <c r="K21" s="22" t="s">
        <v>32</v>
      </c>
      <c r="L21" s="25">
        <v>577788</v>
      </c>
      <c r="M21" s="22" t="s">
        <v>92</v>
      </c>
      <c r="N21" s="22"/>
      <c r="O21" s="25">
        <v>0</v>
      </c>
      <c r="P21" s="22" t="s">
        <v>93</v>
      </c>
      <c r="Q21" s="25">
        <v>0</v>
      </c>
      <c r="R21" s="25">
        <f>48889.44+47078.72+41646.56+48889.44+49524.83+169035.63</f>
        <v>405064.62</v>
      </c>
      <c r="S21" s="25">
        <f t="shared" si="1"/>
        <v>405064.62</v>
      </c>
      <c r="T21" s="25">
        <f>R21+Q21</f>
        <v>405064.62</v>
      </c>
      <c r="U21" s="22" t="s">
        <v>29</v>
      </c>
    </row>
    <row r="22" spans="1:21" ht="15" thickBot="1" x14ac:dyDescent="0.25">
      <c r="A22" s="22"/>
      <c r="B22" s="27"/>
      <c r="C22" s="26"/>
      <c r="D22" s="27"/>
      <c r="E22" s="28"/>
      <c r="F22" s="29"/>
      <c r="G22" s="22"/>
      <c r="H22" s="22"/>
      <c r="I22" s="26"/>
      <c r="J22" s="26"/>
      <c r="K22" s="26"/>
      <c r="L22" s="28"/>
      <c r="M22" s="26"/>
      <c r="N22" s="26"/>
      <c r="O22" s="26"/>
      <c r="P22" s="26"/>
      <c r="Q22" s="30"/>
      <c r="R22" s="30"/>
      <c r="S22" s="30"/>
      <c r="T22" s="25"/>
      <c r="U22" s="26"/>
    </row>
    <row r="23" spans="1:21" ht="15.75" thickBot="1" x14ac:dyDescent="0.25">
      <c r="A23" s="41" t="s">
        <v>37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10"/>
      <c r="Q23" s="11">
        <f>Q13+Q14+Q15+Q16+Q17+Q18+Q19+Q20+Q21</f>
        <v>0</v>
      </c>
      <c r="R23" s="11">
        <f>R13+R14+R16+R15+R17+R18+R19+R20+R21</f>
        <v>2329330.7400000002</v>
      </c>
      <c r="S23" s="11">
        <f>S13+S14+S15+S16+S17+S18+S19+S20+S21</f>
        <v>2329330.7400000002</v>
      </c>
      <c r="T23" s="12">
        <f>T13+T14+T15+T16+T17+T18+T19+T20+T21</f>
        <v>3292201.06</v>
      </c>
      <c r="U23" s="31"/>
    </row>
    <row r="24" spans="1:21" ht="14.25" x14ac:dyDescent="0.2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</row>
    <row r="25" spans="1:21" ht="14.25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</row>
    <row r="26" spans="1:21" ht="14.25" x14ac:dyDescent="0.2">
      <c r="A26" s="15"/>
      <c r="B26" s="13"/>
      <c r="C26" s="15"/>
      <c r="D26" s="16"/>
      <c r="E26" s="16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21" ht="14.25" x14ac:dyDescent="0.2">
      <c r="A27" s="15"/>
      <c r="B27" s="13"/>
      <c r="C27" s="15"/>
      <c r="D27" s="16"/>
      <c r="E27" s="16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</row>
    <row r="28" spans="1:21" ht="15.75" x14ac:dyDescent="0.2">
      <c r="A28" s="17"/>
      <c r="B28" s="17"/>
      <c r="C28" s="17"/>
      <c r="D28" s="18"/>
      <c r="E28" s="18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</row>
    <row r="29" spans="1:21" ht="15" x14ac:dyDescent="0.2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9"/>
      <c r="L29" s="17"/>
      <c r="M29" s="17"/>
      <c r="N29" s="17"/>
      <c r="O29" s="17"/>
      <c r="P29" s="17"/>
      <c r="Q29" s="17"/>
      <c r="R29" s="17"/>
      <c r="S29" s="17"/>
      <c r="T29" s="17"/>
      <c r="U29" s="17"/>
    </row>
    <row r="30" spans="1:21" x14ac:dyDescent="0.2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1"/>
      <c r="L30" s="20"/>
      <c r="M30" s="20"/>
      <c r="N30" s="20"/>
      <c r="O30" s="20"/>
      <c r="P30" s="20"/>
      <c r="Q30" s="20"/>
      <c r="R30" s="20"/>
      <c r="S30" s="20"/>
      <c r="T30" s="20"/>
      <c r="U30" s="20"/>
    </row>
    <row r="31" spans="1:21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1"/>
      <c r="L31" s="20"/>
      <c r="M31" s="20"/>
      <c r="N31" s="20"/>
      <c r="O31" s="20"/>
      <c r="P31" s="20"/>
      <c r="Q31" s="20"/>
      <c r="R31" s="20"/>
      <c r="S31" s="20"/>
      <c r="T31" s="20"/>
      <c r="U31" s="20"/>
    </row>
    <row r="32" spans="1:21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1"/>
      <c r="L32" s="20"/>
      <c r="M32" s="20"/>
      <c r="N32" s="20"/>
      <c r="O32" s="20"/>
      <c r="P32" s="20"/>
      <c r="Q32" s="20"/>
      <c r="R32" s="20"/>
      <c r="S32" s="20"/>
      <c r="T32" s="20"/>
      <c r="U32" s="20"/>
    </row>
    <row r="33" spans="1:21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1"/>
      <c r="L33" s="20"/>
      <c r="M33" s="20"/>
      <c r="N33" s="20"/>
      <c r="O33" s="20"/>
      <c r="P33" s="20"/>
      <c r="Q33" s="20"/>
      <c r="R33" s="20"/>
      <c r="S33" s="20"/>
      <c r="T33" s="20"/>
      <c r="U33" s="20"/>
    </row>
    <row r="34" spans="1:21" x14ac:dyDescent="0.2">
      <c r="K34" s="9"/>
    </row>
    <row r="35" spans="1:21" x14ac:dyDescent="0.2">
      <c r="K35" s="9"/>
    </row>
    <row r="36" spans="1:2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9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9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9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9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9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8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8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8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8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8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8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8"/>
      <c r="L47" s="5"/>
      <c r="M47" s="5"/>
      <c r="N47" s="5"/>
      <c r="O47" s="5"/>
      <c r="P47" s="5"/>
      <c r="Q47" s="5"/>
      <c r="R47" s="5"/>
      <c r="S47" s="5"/>
      <c r="T47" s="5"/>
      <c r="U47" s="5"/>
    </row>
  </sheetData>
  <mergeCells count="21">
    <mergeCell ref="A23:O23"/>
    <mergeCell ref="A4:U4"/>
    <mergeCell ref="A5:U5"/>
    <mergeCell ref="B11:B12"/>
    <mergeCell ref="G11:H11"/>
    <mergeCell ref="C11:F11"/>
    <mergeCell ref="P11:P12"/>
    <mergeCell ref="A10:M10"/>
    <mergeCell ref="T10:T12"/>
    <mergeCell ref="U10:U12"/>
    <mergeCell ref="Q11:Q12"/>
    <mergeCell ref="P10:S10"/>
    <mergeCell ref="A11:A12"/>
    <mergeCell ref="N11:O11"/>
    <mergeCell ref="N10:O10"/>
    <mergeCell ref="A8:D8"/>
    <mergeCell ref="I7:K7"/>
    <mergeCell ref="I8:M8"/>
    <mergeCell ref="I11:M11"/>
    <mergeCell ref="S11:S12"/>
    <mergeCell ref="R11:R12"/>
  </mergeCells>
  <phoneticPr fontId="1" type="noConversion"/>
  <printOptions horizontalCentered="1"/>
  <pageMargins left="0.19685039370078741" right="0.19685039370078741" top="1.08" bottom="0.98425196850393704" header="0.51181102362204722" footer="0.51181102362204722"/>
  <pageSetup paperSize="9" scale="37" fitToHeight="0" orientation="landscape" horizontalDpi="360" verticalDpi="360" r:id="rId1"/>
  <headerFooter alignWithMargins="0">
    <oddFooter>&amp;CPáginas &amp;P a &amp;N</oddFooter>
  </headerFooter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CONSOLIDADO</vt:lpstr>
      <vt:lpstr>CONSOLIDADO!Area_de_impressao</vt:lpstr>
    </vt:vector>
  </TitlesOfParts>
  <Company>TCE-PE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TCE</dc:creator>
  <cp:lastModifiedBy>Acer</cp:lastModifiedBy>
  <cp:lastPrinted>2022-02-16T17:23:24Z</cp:lastPrinted>
  <dcterms:created xsi:type="dcterms:W3CDTF">2007-03-13T10:46:47Z</dcterms:created>
  <dcterms:modified xsi:type="dcterms:W3CDTF">2024-02-27T18:06:52Z</dcterms:modified>
</cp:coreProperties>
</file>